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My Webpages\Democracy Amendments\Data\"/>
    </mc:Choice>
  </mc:AlternateContent>
  <bookViews>
    <workbookView xWindow="780" yWindow="780" windowWidth="25125" windowHeight="149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I59" i="1"/>
  <c r="I58" i="1"/>
  <c r="I57" i="1"/>
  <c r="I56" i="1"/>
  <c r="I55" i="1"/>
  <c r="I54" i="1"/>
  <c r="I53" i="1"/>
  <c r="I52" i="1"/>
  <c r="F60" i="1" l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H54" i="1" s="1"/>
  <c r="F53" i="1"/>
  <c r="H53" i="1" s="1"/>
  <c r="F52" i="1"/>
  <c r="H52" i="1" s="1"/>
  <c r="E43" i="1" l="1"/>
  <c r="H27" i="1"/>
  <c r="G27" i="1"/>
  <c r="F27" i="1"/>
  <c r="E27" i="1"/>
  <c r="D27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D43" i="1"/>
  <c r="K60" i="1"/>
  <c r="M60" i="1" s="1"/>
  <c r="E60" i="1"/>
  <c r="K59" i="1"/>
  <c r="M59" i="1" s="1"/>
  <c r="E59" i="1"/>
  <c r="K58" i="1"/>
  <c r="M58" i="1" s="1"/>
  <c r="E58" i="1"/>
  <c r="K57" i="1"/>
  <c r="M57" i="1" s="1"/>
  <c r="E57" i="1"/>
  <c r="K56" i="1"/>
  <c r="M56" i="1" s="1"/>
  <c r="E56" i="1"/>
  <c r="K55" i="1"/>
  <c r="M55" i="1" s="1"/>
  <c r="E55" i="1"/>
  <c r="K54" i="1"/>
  <c r="M54" i="1" s="1"/>
  <c r="E54" i="1"/>
  <c r="K53" i="1"/>
  <c r="M53" i="1" s="1"/>
  <c r="E53" i="1"/>
  <c r="K52" i="1"/>
  <c r="M52" i="1" s="1"/>
  <c r="E52" i="1"/>
  <c r="I27" i="1" l="1"/>
</calcChain>
</file>

<file path=xl/sharedStrings.xml><?xml version="1.0" encoding="utf-8"?>
<sst xmlns="http://schemas.openxmlformats.org/spreadsheetml/2006/main" count="101" uniqueCount="87">
  <si>
    <t>Maine</t>
  </si>
  <si>
    <t>Connecticut</t>
  </si>
  <si>
    <t>Delaware</t>
  </si>
  <si>
    <t>Georgia</t>
  </si>
  <si>
    <t>Kentucky</t>
  </si>
  <si>
    <t>Maryland</t>
  </si>
  <si>
    <t>Massachusetts</t>
  </si>
  <si>
    <t>New Hampshire</t>
  </si>
  <si>
    <t>New Jersey</t>
  </si>
  <si>
    <t>New York</t>
  </si>
  <si>
    <t>North Carolina</t>
  </si>
  <si>
    <t>Pennsylvania</t>
  </si>
  <si>
    <t>Rhode Island</t>
  </si>
  <si>
    <t>South Carolina</t>
  </si>
  <si>
    <t>Vermont</t>
  </si>
  <si>
    <t>Virginia</t>
  </si>
  <si>
    <t>Southwest Territory</t>
  </si>
  <si>
    <t>Total</t>
  </si>
  <si>
    <t>1790 Census</t>
  </si>
  <si>
    <t>White women</t>
  </si>
  <si>
    <t>Data from</t>
  </si>
  <si>
    <t>Wikipedia</t>
  </si>
  <si>
    <t>Date</t>
  </si>
  <si>
    <t>Free</t>
  </si>
  <si>
    <t>Slave</t>
  </si>
  <si>
    <t>Apportion pop</t>
  </si>
  <si>
    <t>Calc Apport Pop</t>
  </si>
  <si>
    <t>Total House</t>
  </si>
  <si>
    <t>Num. of States</t>
  </si>
  <si>
    <t>Percent Electors from  3/5th</t>
  </si>
  <si>
    <t>Percent of Electors from 3/5ths compromise</t>
  </si>
  <si>
    <t>Congress</t>
  </si>
  <si>
    <t>Enslaved persons</t>
  </si>
  <si>
    <t>W Men Under 16</t>
  </si>
  <si>
    <t>Other Free Persons</t>
  </si>
  <si>
    <t>From US Census</t>
  </si>
  <si>
    <t>typewritten summary</t>
  </si>
  <si>
    <t>Total Population</t>
  </si>
  <si>
    <t xml:space="preserve"> House Reps from 3-5  rounded</t>
  </si>
  <si>
    <t>conservative</t>
  </si>
  <si>
    <t>estimate</t>
  </si>
  <si>
    <t>Census Total</t>
  </si>
  <si>
    <t>White men over 16</t>
  </si>
  <si>
    <t>includes KY</t>
  </si>
  <si>
    <t xml:space="preserve"> % enslaved</t>
  </si>
  <si>
    <t>% of nation</t>
  </si>
  <si>
    <t>Wikiped totals</t>
  </si>
  <si>
    <t>Calculated totals</t>
  </si>
  <si>
    <t>65 in House</t>
  </si>
  <si>
    <t>Number of House Representatives and Presidential Electors accruing to states from the 3/5ths compromise on slave populations</t>
  </si>
  <si>
    <t>Based on</t>
  </si>
  <si>
    <t>1st census</t>
  </si>
  <si>
    <t>Pop Per House Member</t>
  </si>
  <si>
    <t xml:space="preserve"> Pop Per House Member</t>
  </si>
  <si>
    <t>Actual</t>
  </si>
  <si>
    <t>(in states)</t>
  </si>
  <si>
    <t>by Apportioned Pop</t>
  </si>
  <si>
    <t>RI joined in Aug.1790, adding 1 House member</t>
  </si>
  <si>
    <t>in 1789</t>
  </si>
  <si>
    <t>First Federal</t>
  </si>
  <si>
    <t xml:space="preserve">This is approx 114884 than </t>
  </si>
  <si>
    <t>1790 Census Pop</t>
  </si>
  <si>
    <t>one year earlier in 1789</t>
  </si>
  <si>
    <t>(Actual people)</t>
  </si>
  <si>
    <t>Total excluding SW territory, which</t>
  </si>
  <si>
    <t>had no representatation in Congress</t>
  </si>
  <si>
    <t>Compare to Approx US Population in 2024</t>
  </si>
  <si>
    <t>435 in House</t>
  </si>
  <si>
    <t>equals 772,414 residents per House member in 2024</t>
  </si>
  <si>
    <t>equals 58,133 actual residents per House member in spring 1789</t>
  </si>
  <si>
    <t>southern states got for their state's population of enslaved persons (who could not vote)</t>
  </si>
  <si>
    <t>These electors represent the bonus in the House that male White voters in slaveholding</t>
  </si>
  <si>
    <t>The line goes nearly flat from 1870 to 1880 because Congress passed a law</t>
  </si>
  <si>
    <t>adding 54 House members between these dates</t>
  </si>
  <si>
    <t xml:space="preserve">For a long time, it was considered a soleum duty to increase the size of </t>
  </si>
  <si>
    <t>the House as population grew. Although the Constitution had not required it,</t>
  </si>
  <si>
    <t>this had been promised by the founders in response to criticisms from big states.</t>
  </si>
  <si>
    <t>The actual census summary tables on which this analysis was based are available at</t>
  </si>
  <si>
    <t>thedemocracyamendments.org</t>
  </si>
  <si>
    <t>Note that the estimates in columns L and M are approximations derivable from this data.</t>
  </si>
  <si>
    <t>Exact figures would require</t>
  </si>
  <si>
    <t>looking at precisely how the apportionment formulas prescribed in law, which changed somewhat over time,</t>
  </si>
  <si>
    <t>determined the division of House members among the states -- and thus the cutoffs for a state to get one more House member</t>
  </si>
  <si>
    <t>This document relates to *The Democracy Amendments,* by John J. Davenport (Anthem, May 2023)</t>
  </si>
  <si>
    <t>Found on thedemocracyamendments.org</t>
  </si>
  <si>
    <t xml:space="preserve">You may copy and use it freely for non-profit purposes as long as you </t>
  </si>
  <si>
    <t>properly attribute the source --July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</si>
</sst>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AEC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3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vertical="center" wrapText="1"/>
    </xf>
    <xf numFmtId="10" fontId="0" fillId="0" borderId="0" xfId="0" applyNumberFormat="1" applyAlignment="1">
      <alignment vertical="center" wrapText="1"/>
    </xf>
    <xf numFmtId="0" fontId="0" fillId="0" borderId="0" xfId="0" applyAlignment="1">
      <alignment horizontal="right"/>
    </xf>
    <xf numFmtId="2" fontId="0" fillId="0" borderId="0" xfId="0" applyNumberFormat="1"/>
    <xf numFmtId="0" fontId="0" fillId="0" borderId="0" xfId="0" applyAlignment="1">
      <alignment vertical="center" wrapText="1"/>
    </xf>
    <xf numFmtId="0" fontId="2" fillId="0" borderId="0" xfId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vertical="center" wrapText="1"/>
    </xf>
    <xf numFmtId="10" fontId="1" fillId="2" borderId="0" xfId="0" applyNumberFormat="1" applyFont="1" applyFill="1" applyAlignment="1">
      <alignment vertical="center" wrapText="1"/>
    </xf>
    <xf numFmtId="9" fontId="1" fillId="2" borderId="0" xfId="0" applyNumberFormat="1" applyFont="1" applyFill="1" applyAlignment="1">
      <alignment vertical="center" wrapText="1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10" fontId="0" fillId="0" borderId="0" xfId="0" applyNumberFormat="1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vertical="center" wrapText="1"/>
    </xf>
    <xf numFmtId="0" fontId="1" fillId="0" borderId="0" xfId="0" applyFont="1" applyAlignment="1">
      <alignment horizontal="right"/>
    </xf>
    <xf numFmtId="0" fontId="0" fillId="3" borderId="0" xfId="0" applyFill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 of Presidential Electors arising from 3/5ths compromise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Sheet1!$B$64</c:f>
              <c:strCache>
                <c:ptCount val="1"/>
                <c:pt idx="0">
                  <c:v>Percent of Electors from 3/5ths compromise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Sheet1!$A$65:$A$73</c:f>
              <c:numCache>
                <c:formatCode>General</c:formatCode>
                <c:ptCount val="9"/>
                <c:pt idx="0">
                  <c:v>1793</c:v>
                </c:pt>
                <c:pt idx="1">
                  <c:v>1801</c:v>
                </c:pt>
                <c:pt idx="2">
                  <c:v>1811</c:v>
                </c:pt>
                <c:pt idx="3">
                  <c:v>1821</c:v>
                </c:pt>
                <c:pt idx="4">
                  <c:v>1831</c:v>
                </c:pt>
                <c:pt idx="5">
                  <c:v>1841</c:v>
                </c:pt>
                <c:pt idx="6">
                  <c:v>1851</c:v>
                </c:pt>
                <c:pt idx="7">
                  <c:v>1861</c:v>
                </c:pt>
                <c:pt idx="8">
                  <c:v>1872</c:v>
                </c:pt>
              </c:numCache>
            </c:numRef>
          </c:cat>
          <c:val>
            <c:numRef>
              <c:f>Sheet1!$B$65:$B$73</c:f>
              <c:numCache>
                <c:formatCode>0.00%</c:formatCode>
                <c:ptCount val="9"/>
                <c:pt idx="0">
                  <c:v>8.9603353556483994E-2</c:v>
                </c:pt>
                <c:pt idx="1">
                  <c:v>8.3742899996489525E-2</c:v>
                </c:pt>
                <c:pt idx="2">
                  <c:v>8.3250470527774512E-2</c:v>
                </c:pt>
                <c:pt idx="3">
                  <c:v>8.1371235613783677E-2</c:v>
                </c:pt>
                <c:pt idx="4">
                  <c:v>8.1375763163080567E-2</c:v>
                </c:pt>
                <c:pt idx="5">
                  <c:v>7.6275268898777407E-2</c:v>
                </c:pt>
                <c:pt idx="6">
                  <c:v>6.9682632833311789E-2</c:v>
                </c:pt>
                <c:pt idx="7">
                  <c:v>6.2388452202103206E-2</c:v>
                </c:pt>
                <c:pt idx="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A0-450B-AFC4-A13AA9D6B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98920672"/>
        <c:axId val="1498916864"/>
      </c:barChart>
      <c:catAx>
        <c:axId val="149892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916864"/>
        <c:crosses val="autoZero"/>
        <c:auto val="1"/>
        <c:lblAlgn val="ctr"/>
        <c:lblOffset val="100"/>
        <c:noMultiLvlLbl val="0"/>
      </c:catAx>
      <c:valAx>
        <c:axId val="149891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920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Number</a:t>
            </a:r>
            <a:r>
              <a:rPr lang="en-US" sz="1200" b="1" baseline="0"/>
              <a:t> of Actual People per House Representative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Sheet1!$A$52:$A$60</c:f>
              <c:numCache>
                <c:formatCode>General</c:formatCode>
                <c:ptCount val="9"/>
                <c:pt idx="0">
                  <c:v>1793</c:v>
                </c:pt>
                <c:pt idx="1">
                  <c:v>1801</c:v>
                </c:pt>
                <c:pt idx="2">
                  <c:v>1811</c:v>
                </c:pt>
                <c:pt idx="3">
                  <c:v>1821</c:v>
                </c:pt>
                <c:pt idx="4">
                  <c:v>1831</c:v>
                </c:pt>
                <c:pt idx="5">
                  <c:v>1841</c:v>
                </c:pt>
                <c:pt idx="6">
                  <c:v>1851</c:v>
                </c:pt>
                <c:pt idx="7">
                  <c:v>1861</c:v>
                </c:pt>
                <c:pt idx="8">
                  <c:v>1872</c:v>
                </c:pt>
              </c:numCache>
            </c:numRef>
          </c:xVal>
          <c:yVal>
            <c:numRef>
              <c:f>Sheet1!$H$52:$H$60</c:f>
              <c:numCache>
                <c:formatCode>#,##0</c:formatCode>
                <c:ptCount val="9"/>
                <c:pt idx="0">
                  <c:v>37081.171428571426</c:v>
                </c:pt>
                <c:pt idx="1">
                  <c:v>49382.018867924526</c:v>
                </c:pt>
                <c:pt idx="2">
                  <c:v>49206.580419580423</c:v>
                </c:pt>
                <c:pt idx="3">
                  <c:v>51252.63636363636</c:v>
                </c:pt>
                <c:pt idx="4">
                  <c:v>59643.690140845072</c:v>
                </c:pt>
                <c:pt idx="5">
                  <c:v>69798.115702479336</c:v>
                </c:pt>
                <c:pt idx="6">
                  <c:v>98913.948497854071</c:v>
                </c:pt>
                <c:pt idx="7">
                  <c:v>130874.14285714286</c:v>
                </c:pt>
                <c:pt idx="8">
                  <c:v>132049.21575342465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DC-473A-8EE2-88DF21D49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98925568"/>
        <c:axId val="1498926112"/>
      </c:scatterChart>
      <c:valAx>
        <c:axId val="1498925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926112"/>
        <c:crosses val="autoZero"/>
        <c:crossBetween val="midCat"/>
      </c:valAx>
      <c:valAx>
        <c:axId val="149892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892556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312207</xdr:colOff>
      <xdr:row>65</xdr:row>
      <xdr:rowOff>120649</xdr:rowOff>
    </xdr:from>
    <xdr:to>
      <xdr:col>7</xdr:col>
      <xdr:colOff>687916</xdr:colOff>
      <xdr:row>82</xdr:row>
      <xdr:rowOff>21167</xdr:rowOff>
    </xdr:to>
    <xdr:graphicFrame macro="">
      <xdr:nvGraphicFramePr>
        <xdr:cNvPr id="14" name="Chart 13">
          <a:extLst>
            <a:ext uri="{FF2B5EF4-FFF2-40B4-BE49-F238E27FC236}">
              <a16:creationId xmlns="" xmlns:a16="http://schemas.microsoft.com/office/drawing/2014/main" id="{326FEAC1-F99F-25DD-003A-BF7E283705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26458</xdr:colOff>
      <xdr:row>65</xdr:row>
      <xdr:rowOff>136523</xdr:rowOff>
    </xdr:from>
    <xdr:to>
      <xdr:col>12</xdr:col>
      <xdr:colOff>767291</xdr:colOff>
      <xdr:row>85</xdr:row>
      <xdr:rowOff>105832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8A74E2AF-C4DD-F0ED-83E3-5ED1B3FF24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3"/>
  <sheetViews>
    <sheetView tabSelected="1" zoomScale="90" zoomScaleNormal="90" workbookViewId="0">
      <selection activeCell="B10" sqref="B10"/>
    </sheetView>
  </sheetViews>
  <sheetFormatPr defaultRowHeight="15" x14ac:dyDescent="0.25"/>
  <cols>
    <col min="2" max="2" width="11.42578125" customWidth="1"/>
    <col min="3" max="3" width="17.28515625" customWidth="1"/>
    <col min="4" max="4" width="16.85546875" customWidth="1"/>
    <col min="5" max="5" width="15.140625" customWidth="1"/>
    <col min="6" max="6" width="16.42578125" customWidth="1"/>
    <col min="7" max="7" width="17.28515625" customWidth="1"/>
    <col min="8" max="8" width="18.42578125" customWidth="1"/>
    <col min="9" max="9" width="18.85546875" customWidth="1"/>
    <col min="10" max="10" width="11.140625" customWidth="1"/>
    <col min="11" max="11" width="12.5703125" customWidth="1"/>
    <col min="12" max="12" width="14.85546875" customWidth="1"/>
    <col min="13" max="13" width="13.140625" customWidth="1"/>
    <col min="14" max="14" width="12.42578125" customWidth="1"/>
    <col min="15" max="15" width="14.5703125" style="4" customWidth="1"/>
  </cols>
  <sheetData>
    <row r="1" spans="1:15" x14ac:dyDescent="0.25">
      <c r="B1" t="s">
        <v>83</v>
      </c>
      <c r="O1"/>
    </row>
    <row r="2" spans="1:15" x14ac:dyDescent="0.25">
      <c r="B2" t="s">
        <v>84</v>
      </c>
      <c r="O2"/>
    </row>
    <row r="3" spans="1:15" x14ac:dyDescent="0.25">
      <c r="B3" t="s">
        <v>85</v>
      </c>
      <c r="O3"/>
    </row>
    <row r="4" spans="1:15" x14ac:dyDescent="0.25">
      <c r="B4" t="s">
        <v>86</v>
      </c>
      <c r="O4"/>
    </row>
    <row r="5" spans="1:15" x14ac:dyDescent="0.25">
      <c r="O5"/>
    </row>
    <row r="6" spans="1:15" x14ac:dyDescent="0.25">
      <c r="A6" s="12" t="s">
        <v>49</v>
      </c>
    </row>
    <row r="8" spans="1:15" x14ac:dyDescent="0.25">
      <c r="A8" t="s">
        <v>20</v>
      </c>
      <c r="C8" s="12" t="s">
        <v>18</v>
      </c>
      <c r="D8" s="4" t="s">
        <v>42</v>
      </c>
      <c r="E8" s="4" t="s">
        <v>33</v>
      </c>
      <c r="F8" s="4" t="s">
        <v>19</v>
      </c>
      <c r="G8" s="4" t="s">
        <v>34</v>
      </c>
      <c r="H8" t="s">
        <v>32</v>
      </c>
      <c r="I8" s="4" t="s">
        <v>41</v>
      </c>
      <c r="J8" s="4" t="s">
        <v>44</v>
      </c>
      <c r="K8" s="4" t="s">
        <v>45</v>
      </c>
    </row>
    <row r="9" spans="1:15" x14ac:dyDescent="0.25">
      <c r="A9" t="s">
        <v>21</v>
      </c>
      <c r="C9" t="s">
        <v>14</v>
      </c>
      <c r="D9" s="2">
        <v>22435</v>
      </c>
      <c r="E9" s="2">
        <v>22328</v>
      </c>
      <c r="F9" s="2">
        <v>40505</v>
      </c>
      <c r="G9" s="6">
        <v>255</v>
      </c>
      <c r="H9" s="6">
        <v>16</v>
      </c>
      <c r="I9" s="2">
        <f>SUM(D9:H9)</f>
        <v>85539</v>
      </c>
      <c r="J9" s="3">
        <v>0</v>
      </c>
      <c r="K9" s="3">
        <v>2.1999999999999999E-2</v>
      </c>
      <c r="M9" s="3"/>
      <c r="N9" s="2"/>
      <c r="O9" s="2"/>
    </row>
    <row r="10" spans="1:15" x14ac:dyDescent="0.25">
      <c r="C10" t="s">
        <v>7</v>
      </c>
      <c r="D10" s="2">
        <v>36086</v>
      </c>
      <c r="E10" s="2">
        <v>34851</v>
      </c>
      <c r="F10" s="2">
        <v>70160</v>
      </c>
      <c r="G10" s="6">
        <v>630</v>
      </c>
      <c r="H10" s="6">
        <v>158</v>
      </c>
      <c r="I10" s="2">
        <f t="shared" ref="I10:I25" si="0">SUM(D10:H10)</f>
        <v>141885</v>
      </c>
      <c r="J10" s="3">
        <v>1E-3</v>
      </c>
      <c r="K10" s="3">
        <v>3.5999999999999997E-2</v>
      </c>
      <c r="M10" s="3"/>
      <c r="N10" s="2"/>
      <c r="O10" s="2"/>
    </row>
    <row r="11" spans="1:15" x14ac:dyDescent="0.25">
      <c r="A11" t="s">
        <v>50</v>
      </c>
      <c r="C11" t="s">
        <v>0</v>
      </c>
      <c r="D11" s="2">
        <v>24384</v>
      </c>
      <c r="E11" s="2">
        <v>24748</v>
      </c>
      <c r="F11" s="2">
        <v>46870</v>
      </c>
      <c r="G11" s="6">
        <v>538</v>
      </c>
      <c r="H11" s="6">
        <v>0</v>
      </c>
      <c r="I11" s="2">
        <f t="shared" si="0"/>
        <v>96540</v>
      </c>
      <c r="J11" s="3">
        <v>0</v>
      </c>
      <c r="K11" s="3">
        <v>2.4E-2</v>
      </c>
      <c r="M11" s="3"/>
      <c r="N11" s="2"/>
      <c r="O11" s="2"/>
    </row>
    <row r="12" spans="1:15" x14ac:dyDescent="0.25">
      <c r="A12" t="s">
        <v>51</v>
      </c>
      <c r="C12" t="s">
        <v>6</v>
      </c>
      <c r="D12" s="2">
        <v>95453</v>
      </c>
      <c r="E12" s="2">
        <v>87289</v>
      </c>
      <c r="F12" s="2">
        <v>190582</v>
      </c>
      <c r="G12" s="2">
        <v>5463</v>
      </c>
      <c r="H12" s="6">
        <v>0</v>
      </c>
      <c r="I12" s="2">
        <f t="shared" si="0"/>
        <v>378787</v>
      </c>
      <c r="J12" s="3">
        <v>0</v>
      </c>
      <c r="K12" s="3">
        <v>9.8000000000000004E-2</v>
      </c>
      <c r="M12" s="3"/>
      <c r="N12" s="2"/>
      <c r="O12" s="2"/>
    </row>
    <row r="13" spans="1:15" x14ac:dyDescent="0.25">
      <c r="C13" t="s">
        <v>12</v>
      </c>
      <c r="D13" s="2">
        <v>16019</v>
      </c>
      <c r="E13" s="2">
        <v>15799</v>
      </c>
      <c r="F13" s="2">
        <v>32652</v>
      </c>
      <c r="G13" s="2">
        <v>3407</v>
      </c>
      <c r="H13" s="6">
        <v>948</v>
      </c>
      <c r="I13" s="2">
        <f t="shared" si="0"/>
        <v>68825</v>
      </c>
      <c r="J13" s="3">
        <v>1.4E-2</v>
      </c>
      <c r="K13" s="3">
        <v>1.7000000000000001E-2</v>
      </c>
      <c r="M13" s="3"/>
      <c r="N13" s="2"/>
      <c r="O13" s="2"/>
    </row>
    <row r="14" spans="1:15" x14ac:dyDescent="0.25">
      <c r="C14" t="s">
        <v>1</v>
      </c>
      <c r="D14" s="2">
        <v>60523</v>
      </c>
      <c r="E14" s="2">
        <v>54403</v>
      </c>
      <c r="F14" s="2">
        <v>117448</v>
      </c>
      <c r="G14" s="2">
        <v>2808</v>
      </c>
      <c r="H14" s="2">
        <v>2764</v>
      </c>
      <c r="I14" s="2">
        <f t="shared" si="0"/>
        <v>237946</v>
      </c>
      <c r="J14" s="3">
        <v>1.2E-2</v>
      </c>
      <c r="K14" s="3">
        <v>0.06</v>
      </c>
      <c r="M14" s="3"/>
      <c r="N14" s="2"/>
      <c r="O14" s="2"/>
    </row>
    <row r="15" spans="1:15" x14ac:dyDescent="0.25">
      <c r="C15" t="s">
        <v>9</v>
      </c>
      <c r="D15" s="2">
        <v>83700</v>
      </c>
      <c r="E15" s="2">
        <v>78122</v>
      </c>
      <c r="F15" s="2">
        <v>152320</v>
      </c>
      <c r="G15" s="2">
        <v>4654</v>
      </c>
      <c r="H15" s="2">
        <v>21324</v>
      </c>
      <c r="I15" s="2">
        <f t="shared" si="0"/>
        <v>340120</v>
      </c>
      <c r="J15" s="3">
        <v>6.3E-2</v>
      </c>
      <c r="K15" s="3">
        <v>8.5999999999999993E-2</v>
      </c>
      <c r="M15" s="3"/>
      <c r="N15" s="2"/>
      <c r="O15" s="2"/>
    </row>
    <row r="16" spans="1:15" x14ac:dyDescent="0.25">
      <c r="C16" t="s">
        <v>8</v>
      </c>
      <c r="D16" s="2">
        <v>45251</v>
      </c>
      <c r="E16" s="2">
        <v>41416</v>
      </c>
      <c r="F16" s="2">
        <v>83287</v>
      </c>
      <c r="G16" s="2">
        <v>2762</v>
      </c>
      <c r="H16" s="2">
        <v>11423</v>
      </c>
      <c r="I16" s="2">
        <f t="shared" si="0"/>
        <v>184139</v>
      </c>
      <c r="J16" s="3">
        <v>6.2E-2</v>
      </c>
      <c r="K16" s="3">
        <v>4.5999999999999999E-2</v>
      </c>
      <c r="M16" s="3"/>
      <c r="N16" s="2"/>
      <c r="O16" s="2"/>
    </row>
    <row r="17" spans="1:15" x14ac:dyDescent="0.25">
      <c r="C17" t="s">
        <v>11</v>
      </c>
      <c r="D17" s="2">
        <v>110788</v>
      </c>
      <c r="E17" s="2">
        <v>106948</v>
      </c>
      <c r="F17" s="2">
        <v>206363</v>
      </c>
      <c r="G17" s="2">
        <v>6537</v>
      </c>
      <c r="H17" s="2">
        <v>3737</v>
      </c>
      <c r="I17" s="2">
        <f t="shared" si="0"/>
        <v>434373</v>
      </c>
      <c r="J17" s="3">
        <v>8.9999999999999993E-3</v>
      </c>
      <c r="K17" s="3">
        <v>0.11</v>
      </c>
      <c r="M17" s="3"/>
      <c r="N17" s="2"/>
      <c r="O17" s="2"/>
    </row>
    <row r="18" spans="1:15" x14ac:dyDescent="0.25">
      <c r="C18" t="s">
        <v>2</v>
      </c>
      <c r="D18" s="2">
        <v>11783</v>
      </c>
      <c r="E18" s="2">
        <v>12143</v>
      </c>
      <c r="F18" s="2">
        <v>22384</v>
      </c>
      <c r="G18" s="2">
        <v>3899</v>
      </c>
      <c r="H18" s="2">
        <v>8887</v>
      </c>
      <c r="I18" s="2">
        <f t="shared" si="0"/>
        <v>59096</v>
      </c>
      <c r="J18" s="3">
        <v>0.15</v>
      </c>
      <c r="K18" s="3">
        <v>1.4999999999999999E-2</v>
      </c>
      <c r="M18" s="3"/>
      <c r="N18" s="7"/>
      <c r="O18" s="7"/>
    </row>
    <row r="19" spans="1:15" x14ac:dyDescent="0.25">
      <c r="C19" t="s">
        <v>5</v>
      </c>
      <c r="D19" s="2">
        <v>55915</v>
      </c>
      <c r="E19" s="2">
        <v>51339</v>
      </c>
      <c r="F19" s="2">
        <v>101395</v>
      </c>
      <c r="G19" s="2">
        <v>8043</v>
      </c>
      <c r="H19" s="2">
        <v>103036</v>
      </c>
      <c r="I19" s="2">
        <f t="shared" si="0"/>
        <v>319728</v>
      </c>
      <c r="J19" s="3">
        <v>0.32200000000000001</v>
      </c>
      <c r="K19" s="3">
        <v>8.1000000000000003E-2</v>
      </c>
      <c r="M19" s="3"/>
      <c r="N19" s="2"/>
      <c r="O19" s="2"/>
    </row>
    <row r="20" spans="1:15" x14ac:dyDescent="0.25">
      <c r="C20" t="s">
        <v>15</v>
      </c>
      <c r="D20" s="2">
        <v>110936</v>
      </c>
      <c r="E20" s="2">
        <v>116135</v>
      </c>
      <c r="F20" s="2">
        <v>215046</v>
      </c>
      <c r="G20" s="2">
        <v>12866</v>
      </c>
      <c r="H20" s="2">
        <v>292627</v>
      </c>
      <c r="I20" s="2">
        <f t="shared" si="0"/>
        <v>747610</v>
      </c>
      <c r="J20" s="3">
        <v>0.39100000000000001</v>
      </c>
      <c r="K20" s="3">
        <v>0.189</v>
      </c>
      <c r="M20" s="3"/>
      <c r="N20" s="6"/>
      <c r="O20" s="6"/>
    </row>
    <row r="21" spans="1:15" x14ac:dyDescent="0.25">
      <c r="C21" t="s">
        <v>4</v>
      </c>
      <c r="D21" s="2">
        <v>15154</v>
      </c>
      <c r="E21" s="2">
        <v>17057</v>
      </c>
      <c r="F21" s="2">
        <v>28922</v>
      </c>
      <c r="G21" s="6">
        <v>114</v>
      </c>
      <c r="H21" s="2">
        <v>12430</v>
      </c>
      <c r="I21" s="2">
        <f t="shared" si="0"/>
        <v>73677</v>
      </c>
      <c r="J21" s="3">
        <v>0.16900000000000001</v>
      </c>
      <c r="K21" s="3">
        <v>1.9E-2</v>
      </c>
      <c r="M21" s="3"/>
      <c r="N21" s="2"/>
      <c r="O21" s="2"/>
    </row>
    <row r="22" spans="1:15" x14ac:dyDescent="0.25">
      <c r="C22" t="s">
        <v>10</v>
      </c>
      <c r="D22" s="2">
        <v>69988</v>
      </c>
      <c r="E22" s="2">
        <v>77506</v>
      </c>
      <c r="F22" s="2">
        <v>140710</v>
      </c>
      <c r="G22" s="2">
        <v>4975</v>
      </c>
      <c r="H22" s="2">
        <v>100572</v>
      </c>
      <c r="I22" s="2">
        <f t="shared" si="0"/>
        <v>393751</v>
      </c>
      <c r="J22" s="3">
        <v>0.255</v>
      </c>
      <c r="K22" s="3">
        <v>9.9000000000000005E-2</v>
      </c>
      <c r="M22" s="3"/>
      <c r="N22" s="2"/>
      <c r="O22" s="2"/>
    </row>
    <row r="23" spans="1:15" x14ac:dyDescent="0.25">
      <c r="C23" t="s">
        <v>13</v>
      </c>
      <c r="D23" s="2">
        <v>35576</v>
      </c>
      <c r="E23" s="2">
        <v>37722</v>
      </c>
      <c r="F23" s="2">
        <v>66880</v>
      </c>
      <c r="G23" s="2">
        <v>1801</v>
      </c>
      <c r="H23" s="2">
        <v>107094</v>
      </c>
      <c r="I23" s="2">
        <f t="shared" si="0"/>
        <v>249073</v>
      </c>
      <c r="J23" s="3">
        <v>0.43</v>
      </c>
      <c r="K23" s="3">
        <v>6.3E-2</v>
      </c>
      <c r="M23" s="3"/>
      <c r="N23" s="2"/>
      <c r="O23" s="2"/>
    </row>
    <row r="24" spans="1:15" x14ac:dyDescent="0.25">
      <c r="C24" t="s">
        <v>3</v>
      </c>
      <c r="D24" s="2">
        <v>13103</v>
      </c>
      <c r="E24" s="2">
        <v>14044</v>
      </c>
      <c r="F24" s="2">
        <v>25739</v>
      </c>
      <c r="G24" s="6">
        <v>398</v>
      </c>
      <c r="H24" s="2">
        <v>29264</v>
      </c>
      <c r="I24" s="2">
        <f t="shared" si="0"/>
        <v>82548</v>
      </c>
      <c r="J24" s="3">
        <v>0.35499999999999998</v>
      </c>
      <c r="K24" s="3">
        <v>2.1000000000000001E-2</v>
      </c>
      <c r="M24" s="3"/>
      <c r="N24" s="2"/>
      <c r="O24" s="2"/>
    </row>
    <row r="25" spans="1:15" x14ac:dyDescent="0.25">
      <c r="C25" t="s">
        <v>16</v>
      </c>
      <c r="D25" s="2">
        <v>6271</v>
      </c>
      <c r="E25" s="2">
        <v>10277</v>
      </c>
      <c r="F25" s="2">
        <v>15365</v>
      </c>
      <c r="G25" s="6">
        <v>361</v>
      </c>
      <c r="H25" s="2">
        <v>3417</v>
      </c>
      <c r="I25" s="2">
        <f t="shared" si="0"/>
        <v>35691</v>
      </c>
      <c r="J25" s="3">
        <v>9.6000000000000002E-2</v>
      </c>
      <c r="K25" s="3">
        <v>8.9999999999999993E-3</v>
      </c>
      <c r="M25" s="3"/>
      <c r="N25" s="2"/>
      <c r="O25" s="2"/>
    </row>
    <row r="26" spans="1:15" x14ac:dyDescent="0.25">
      <c r="A26" t="s">
        <v>46</v>
      </c>
      <c r="C26" s="8" t="s">
        <v>17</v>
      </c>
      <c r="D26" s="9">
        <v>813365</v>
      </c>
      <c r="E26" s="9">
        <v>802127</v>
      </c>
      <c r="F26" s="9">
        <v>1556628</v>
      </c>
      <c r="G26" s="9">
        <v>59511</v>
      </c>
      <c r="H26" s="9">
        <v>697697</v>
      </c>
      <c r="I26" s="17">
        <v>3929326</v>
      </c>
      <c r="J26" s="10">
        <v>0.17799999999999999</v>
      </c>
      <c r="K26" s="11">
        <v>1</v>
      </c>
      <c r="M26" s="10"/>
      <c r="N26" s="9"/>
      <c r="O26" s="9"/>
    </row>
    <row r="27" spans="1:15" x14ac:dyDescent="0.25">
      <c r="A27" t="s">
        <v>47</v>
      </c>
      <c r="C27" s="8"/>
      <c r="D27" s="9">
        <f>SUM(D9:D25)</f>
        <v>813365</v>
      </c>
      <c r="E27" s="9">
        <f t="shared" ref="E27:H27" si="1">SUM(E9:E25)</f>
        <v>802127</v>
      </c>
      <c r="F27" s="9">
        <f t="shared" si="1"/>
        <v>1556628</v>
      </c>
      <c r="G27" s="9">
        <f t="shared" si="1"/>
        <v>59511</v>
      </c>
      <c r="H27" s="9">
        <f t="shared" si="1"/>
        <v>697697</v>
      </c>
      <c r="I27" s="9">
        <f>SUM(I9:I25)</f>
        <v>3929328</v>
      </c>
      <c r="J27" s="10"/>
      <c r="K27" s="10"/>
      <c r="L27" s="10"/>
      <c r="M27" s="9"/>
      <c r="N27" s="9"/>
      <c r="O27" s="11"/>
    </row>
    <row r="29" spans="1:15" x14ac:dyDescent="0.25">
      <c r="C29" s="12"/>
      <c r="D29" s="12" t="s">
        <v>61</v>
      </c>
    </row>
    <row r="30" spans="1:15" x14ac:dyDescent="0.25">
      <c r="A30" s="12" t="s">
        <v>59</v>
      </c>
      <c r="C30" t="s">
        <v>7</v>
      </c>
      <c r="D30" s="1">
        <v>227340</v>
      </c>
      <c r="E30">
        <v>3</v>
      </c>
    </row>
    <row r="31" spans="1:15" x14ac:dyDescent="0.25">
      <c r="A31" s="12" t="s">
        <v>31</v>
      </c>
      <c r="C31" t="s">
        <v>6</v>
      </c>
      <c r="D31" s="1">
        <v>475327</v>
      </c>
      <c r="E31">
        <v>8</v>
      </c>
    </row>
    <row r="32" spans="1:15" x14ac:dyDescent="0.25">
      <c r="A32" s="12" t="s">
        <v>58</v>
      </c>
      <c r="C32" t="s">
        <v>12</v>
      </c>
      <c r="D32" s="1">
        <v>68825</v>
      </c>
      <c r="E32">
        <v>1</v>
      </c>
    </row>
    <row r="33" spans="1:14" x14ac:dyDescent="0.25">
      <c r="C33" t="s">
        <v>1</v>
      </c>
      <c r="D33" s="1">
        <v>237946</v>
      </c>
      <c r="E33">
        <v>5</v>
      </c>
    </row>
    <row r="34" spans="1:14" x14ac:dyDescent="0.25">
      <c r="C34" t="s">
        <v>9</v>
      </c>
      <c r="D34" s="1">
        <v>340120</v>
      </c>
      <c r="E34">
        <v>6</v>
      </c>
    </row>
    <row r="35" spans="1:14" x14ac:dyDescent="0.25">
      <c r="C35" t="s">
        <v>8</v>
      </c>
      <c r="D35" s="1">
        <v>184139</v>
      </c>
      <c r="E35">
        <v>4</v>
      </c>
    </row>
    <row r="36" spans="1:14" x14ac:dyDescent="0.25">
      <c r="C36" t="s">
        <v>11</v>
      </c>
      <c r="D36" s="1">
        <v>434373</v>
      </c>
      <c r="E36">
        <v>8</v>
      </c>
    </row>
    <row r="37" spans="1:14" x14ac:dyDescent="0.25">
      <c r="C37" t="s">
        <v>2</v>
      </c>
      <c r="D37" s="1">
        <v>59094</v>
      </c>
      <c r="E37">
        <v>1</v>
      </c>
    </row>
    <row r="38" spans="1:14" x14ac:dyDescent="0.25">
      <c r="C38" t="s">
        <v>5</v>
      </c>
      <c r="D38" s="1">
        <v>319728</v>
      </c>
      <c r="E38">
        <v>6</v>
      </c>
    </row>
    <row r="39" spans="1:14" x14ac:dyDescent="0.25">
      <c r="A39" t="s">
        <v>43</v>
      </c>
      <c r="C39" t="s">
        <v>15</v>
      </c>
      <c r="D39" s="1">
        <v>821287</v>
      </c>
      <c r="E39">
        <v>10</v>
      </c>
    </row>
    <row r="40" spans="1:14" x14ac:dyDescent="0.25">
      <c r="C40" t="s">
        <v>10</v>
      </c>
      <c r="D40" s="1">
        <v>393751</v>
      </c>
      <c r="E40">
        <v>5</v>
      </c>
    </row>
    <row r="41" spans="1:14" x14ac:dyDescent="0.25">
      <c r="C41" t="s">
        <v>13</v>
      </c>
      <c r="D41" s="1">
        <v>249073</v>
      </c>
      <c r="E41">
        <v>5</v>
      </c>
    </row>
    <row r="42" spans="1:14" x14ac:dyDescent="0.25">
      <c r="C42" t="s">
        <v>3</v>
      </c>
      <c r="D42" s="1">
        <v>82548</v>
      </c>
      <c r="E42">
        <v>3</v>
      </c>
    </row>
    <row r="43" spans="1:14" x14ac:dyDescent="0.25">
      <c r="A43" t="s">
        <v>64</v>
      </c>
      <c r="D43" s="1">
        <f>SUM(D30:D42)</f>
        <v>3893551</v>
      </c>
      <c r="E43">
        <f>SUM(E30:E42)</f>
        <v>65</v>
      </c>
      <c r="F43" t="s">
        <v>60</v>
      </c>
      <c r="H43" s="1">
        <v>3778667</v>
      </c>
      <c r="I43" s="20" t="s">
        <v>48</v>
      </c>
      <c r="J43" s="19" t="s">
        <v>69</v>
      </c>
      <c r="K43" s="19"/>
      <c r="L43" s="19"/>
      <c r="M43" s="19"/>
      <c r="N43" s="19"/>
    </row>
    <row r="44" spans="1:14" x14ac:dyDescent="0.25">
      <c r="A44" t="s">
        <v>65</v>
      </c>
      <c r="F44" t="s">
        <v>62</v>
      </c>
      <c r="H44" s="4" t="s">
        <v>63</v>
      </c>
      <c r="I44" s="20"/>
    </row>
    <row r="45" spans="1:14" x14ac:dyDescent="0.25">
      <c r="A45" t="s">
        <v>57</v>
      </c>
      <c r="I45" s="20"/>
    </row>
    <row r="46" spans="1:14" x14ac:dyDescent="0.25">
      <c r="E46" t="s">
        <v>66</v>
      </c>
      <c r="H46" s="1">
        <v>336000000</v>
      </c>
      <c r="I46" s="20" t="s">
        <v>67</v>
      </c>
      <c r="J46" s="19" t="s">
        <v>68</v>
      </c>
      <c r="K46" s="19"/>
      <c r="L46" s="19"/>
      <c r="M46" s="19"/>
    </row>
    <row r="47" spans="1:14" x14ac:dyDescent="0.25">
      <c r="A47" s="12" t="s">
        <v>35</v>
      </c>
    </row>
    <row r="48" spans="1:14" x14ac:dyDescent="0.25">
      <c r="A48" t="s">
        <v>36</v>
      </c>
    </row>
    <row r="50" spans="1:15" x14ac:dyDescent="0.25">
      <c r="A50" s="13" t="s">
        <v>22</v>
      </c>
      <c r="B50" s="13" t="s">
        <v>23</v>
      </c>
      <c r="C50" s="13" t="s">
        <v>24</v>
      </c>
      <c r="D50" s="14" t="s">
        <v>25</v>
      </c>
      <c r="E50" s="14" t="s">
        <v>26</v>
      </c>
      <c r="F50" s="14" t="s">
        <v>37</v>
      </c>
      <c r="G50" s="14" t="s">
        <v>27</v>
      </c>
      <c r="H50" s="14" t="s">
        <v>52</v>
      </c>
      <c r="I50" s="14" t="s">
        <v>53</v>
      </c>
      <c r="J50" s="14" t="s">
        <v>28</v>
      </c>
      <c r="K50" s="14" t="s">
        <v>38</v>
      </c>
      <c r="L50" s="14"/>
      <c r="M50" s="14" t="s">
        <v>29</v>
      </c>
      <c r="O50"/>
    </row>
    <row r="51" spans="1:15" x14ac:dyDescent="0.25">
      <c r="F51" t="s">
        <v>55</v>
      </c>
      <c r="H51" s="18" t="s">
        <v>54</v>
      </c>
      <c r="I51" s="18" t="s">
        <v>56</v>
      </c>
      <c r="L51" s="4" t="s">
        <v>39</v>
      </c>
      <c r="M51" t="s">
        <v>40</v>
      </c>
      <c r="O51"/>
    </row>
    <row r="52" spans="1:15" x14ac:dyDescent="0.25">
      <c r="A52">
        <v>1793</v>
      </c>
      <c r="B52" s="1">
        <v>3199259</v>
      </c>
      <c r="C52" s="1">
        <v>694264</v>
      </c>
      <c r="D52" s="1">
        <v>3615823</v>
      </c>
      <c r="E52" s="1">
        <f t="shared" ref="E52:E60" si="2">+B52+(C52*0.6)</f>
        <v>3615817.4</v>
      </c>
      <c r="F52" s="1">
        <f>(C52)+(B52)</f>
        <v>3893523</v>
      </c>
      <c r="G52">
        <v>105</v>
      </c>
      <c r="H52" s="1">
        <f>(F52)/(G52)</f>
        <v>37081.171428571426</v>
      </c>
      <c r="I52" s="1">
        <f>(D52)/(G52)</f>
        <v>34436.409523809525</v>
      </c>
      <c r="J52">
        <v>15</v>
      </c>
      <c r="K52" s="5">
        <f t="shared" ref="K52:K60" si="3">(C52*0.6)/(D52/G52)</f>
        <v>12.096452730125339</v>
      </c>
      <c r="L52">
        <v>11</v>
      </c>
      <c r="M52" s="15">
        <f t="shared" ref="M52:M60" si="4">K52/(G52+(J52*2))</f>
        <v>8.9603353556483994E-2</v>
      </c>
      <c r="O52"/>
    </row>
    <row r="53" spans="1:15" x14ac:dyDescent="0.25">
      <c r="A53">
        <v>1801</v>
      </c>
      <c r="B53" s="1">
        <v>4347800</v>
      </c>
      <c r="C53" s="1">
        <v>886694</v>
      </c>
      <c r="D53" s="1">
        <v>4879820</v>
      </c>
      <c r="E53" s="1">
        <f t="shared" si="2"/>
        <v>4879816.4000000004</v>
      </c>
      <c r="F53" s="1">
        <f t="shared" ref="F53:F60" si="5">(C53)+(B53)</f>
        <v>5234494</v>
      </c>
      <c r="G53">
        <v>106</v>
      </c>
      <c r="H53" s="1">
        <f t="shared" ref="H53:H60" si="6">(F53)/(G53)</f>
        <v>49382.018867924526</v>
      </c>
      <c r="I53" s="1">
        <f t="shared" ref="I53:I60" si="7">(D53)/(G53)</f>
        <v>46036.037735849059</v>
      </c>
      <c r="J53">
        <v>16</v>
      </c>
      <c r="K53" s="5">
        <f t="shared" si="3"/>
        <v>11.556520199515555</v>
      </c>
      <c r="L53">
        <v>11</v>
      </c>
      <c r="M53" s="15">
        <f t="shared" si="4"/>
        <v>8.3742899996489525E-2</v>
      </c>
      <c r="O53"/>
    </row>
    <row r="54" spans="1:15" x14ac:dyDescent="0.25">
      <c r="A54">
        <v>1811</v>
      </c>
      <c r="B54" s="1">
        <v>5905762</v>
      </c>
      <c r="C54" s="1">
        <v>1130779</v>
      </c>
      <c r="D54" s="1">
        <v>6584231</v>
      </c>
      <c r="E54" s="1">
        <f t="shared" si="2"/>
        <v>6584229.4000000004</v>
      </c>
      <c r="F54" s="1">
        <f t="shared" si="5"/>
        <v>7036541</v>
      </c>
      <c r="G54">
        <v>143</v>
      </c>
      <c r="H54" s="1">
        <f t="shared" si="6"/>
        <v>49206.580419580423</v>
      </c>
      <c r="I54" s="1">
        <f t="shared" si="7"/>
        <v>46043.573426573428</v>
      </c>
      <c r="J54">
        <v>17</v>
      </c>
      <c r="K54" s="5">
        <f t="shared" si="3"/>
        <v>14.73533328341609</v>
      </c>
      <c r="L54">
        <v>13</v>
      </c>
      <c r="M54" s="15">
        <f t="shared" si="4"/>
        <v>8.3250470527774512E-2</v>
      </c>
      <c r="O54"/>
    </row>
    <row r="55" spans="1:15" x14ac:dyDescent="0.25">
      <c r="A55">
        <v>1821</v>
      </c>
      <c r="B55" s="1">
        <v>8055078</v>
      </c>
      <c r="C55" s="1">
        <v>1529165</v>
      </c>
      <c r="D55" s="1">
        <v>8972396</v>
      </c>
      <c r="E55" s="1">
        <f t="shared" si="2"/>
        <v>8972577</v>
      </c>
      <c r="F55" s="1">
        <f t="shared" si="5"/>
        <v>9584243</v>
      </c>
      <c r="G55">
        <v>187</v>
      </c>
      <c r="H55" s="1">
        <f t="shared" si="6"/>
        <v>51252.63636363636</v>
      </c>
      <c r="I55" s="1">
        <f t="shared" si="7"/>
        <v>47980.727272727272</v>
      </c>
      <c r="J55">
        <v>24</v>
      </c>
      <c r="K55" s="5">
        <f t="shared" si="3"/>
        <v>19.122240369239165</v>
      </c>
      <c r="L55">
        <v>18</v>
      </c>
      <c r="M55" s="15">
        <f t="shared" si="4"/>
        <v>8.1371235613783677E-2</v>
      </c>
      <c r="O55"/>
    </row>
    <row r="56" spans="1:15" x14ac:dyDescent="0.25">
      <c r="A56">
        <v>1831</v>
      </c>
      <c r="B56" s="1">
        <v>10721296</v>
      </c>
      <c r="C56" s="1">
        <v>1982810</v>
      </c>
      <c r="D56" s="1">
        <v>11930987</v>
      </c>
      <c r="E56" s="1">
        <f t="shared" si="2"/>
        <v>11910982</v>
      </c>
      <c r="F56" s="1">
        <f t="shared" si="5"/>
        <v>12704106</v>
      </c>
      <c r="G56">
        <v>213</v>
      </c>
      <c r="H56" s="1">
        <f t="shared" si="6"/>
        <v>59643.690140845072</v>
      </c>
      <c r="I56" s="1">
        <f t="shared" si="7"/>
        <v>56014.023474178401</v>
      </c>
      <c r="J56">
        <v>24</v>
      </c>
      <c r="K56" s="5">
        <f t="shared" si="3"/>
        <v>21.239074185564029</v>
      </c>
      <c r="L56">
        <v>20</v>
      </c>
      <c r="M56" s="15">
        <f t="shared" si="4"/>
        <v>8.1375763163080567E-2</v>
      </c>
      <c r="O56"/>
    </row>
    <row r="57" spans="1:15" x14ac:dyDescent="0.25">
      <c r="A57">
        <v>1841</v>
      </c>
      <c r="B57" s="1">
        <v>14434228</v>
      </c>
      <c r="C57" s="1">
        <v>2456916</v>
      </c>
      <c r="D57" s="1">
        <v>15908376</v>
      </c>
      <c r="E57" s="1">
        <f t="shared" si="2"/>
        <v>15908377.6</v>
      </c>
      <c r="F57" s="1">
        <f t="shared" si="5"/>
        <v>16891144</v>
      </c>
      <c r="G57">
        <v>242</v>
      </c>
      <c r="H57" s="1">
        <f t="shared" si="6"/>
        <v>69798.115702479336</v>
      </c>
      <c r="I57" s="1">
        <f t="shared" si="7"/>
        <v>65737.090909090912</v>
      </c>
      <c r="J57">
        <v>26</v>
      </c>
      <c r="K57" s="5">
        <f t="shared" si="3"/>
        <v>22.424929056240558</v>
      </c>
      <c r="L57">
        <v>21</v>
      </c>
      <c r="M57" s="15">
        <f t="shared" si="4"/>
        <v>7.6275268898777407E-2</v>
      </c>
      <c r="O57"/>
    </row>
    <row r="58" spans="1:15" x14ac:dyDescent="0.25">
      <c r="A58">
        <v>1851</v>
      </c>
      <c r="B58" s="1">
        <v>19846347</v>
      </c>
      <c r="C58" s="1">
        <v>3200603</v>
      </c>
      <c r="D58" s="1">
        <v>21766691</v>
      </c>
      <c r="E58" s="1">
        <f t="shared" si="2"/>
        <v>21766708.800000001</v>
      </c>
      <c r="F58" s="1">
        <f t="shared" si="5"/>
        <v>23046950</v>
      </c>
      <c r="G58">
        <v>233</v>
      </c>
      <c r="H58" s="1">
        <f t="shared" si="6"/>
        <v>98913.948497854071</v>
      </c>
      <c r="I58" s="1">
        <f t="shared" si="7"/>
        <v>93419.274678111586</v>
      </c>
      <c r="J58">
        <v>31</v>
      </c>
      <c r="K58" s="5">
        <f t="shared" si="3"/>
        <v>20.556376685826979</v>
      </c>
      <c r="L58">
        <v>19</v>
      </c>
      <c r="M58" s="15">
        <f t="shared" si="4"/>
        <v>6.9682632833311789E-2</v>
      </c>
      <c r="O58"/>
    </row>
    <row r="59" spans="1:15" x14ac:dyDescent="0.25">
      <c r="A59">
        <v>1861</v>
      </c>
      <c r="B59" s="1">
        <v>27197515</v>
      </c>
      <c r="C59" s="1">
        <v>3950531</v>
      </c>
      <c r="D59" s="1">
        <v>29550038</v>
      </c>
      <c r="E59" s="1">
        <f t="shared" si="2"/>
        <v>29567833.600000001</v>
      </c>
      <c r="F59" s="1">
        <f t="shared" si="5"/>
        <v>31148046</v>
      </c>
      <c r="G59">
        <v>238</v>
      </c>
      <c r="H59" s="1">
        <f t="shared" si="6"/>
        <v>130874.14285714286</v>
      </c>
      <c r="I59" s="1">
        <f t="shared" si="7"/>
        <v>124159.82352941176</v>
      </c>
      <c r="J59">
        <v>34</v>
      </c>
      <c r="K59" s="5">
        <f t="shared" si="3"/>
        <v>19.090866373843582</v>
      </c>
      <c r="L59">
        <v>18</v>
      </c>
      <c r="M59" s="15">
        <f t="shared" si="4"/>
        <v>6.2388452202103206E-2</v>
      </c>
      <c r="O59"/>
    </row>
    <row r="60" spans="1:15" x14ac:dyDescent="0.25">
      <c r="A60">
        <v>1872</v>
      </c>
      <c r="B60" s="1">
        <v>38558371</v>
      </c>
      <c r="C60" s="1">
        <v>0</v>
      </c>
      <c r="D60" s="1">
        <v>38115641</v>
      </c>
      <c r="E60" s="1">
        <f t="shared" si="2"/>
        <v>38558371</v>
      </c>
      <c r="F60" s="1">
        <f t="shared" si="5"/>
        <v>38558371</v>
      </c>
      <c r="G60">
        <v>292</v>
      </c>
      <c r="H60" s="1">
        <f t="shared" si="6"/>
        <v>132049.21575342465</v>
      </c>
      <c r="I60" s="1">
        <f t="shared" si="7"/>
        <v>130533.01712328767</v>
      </c>
      <c r="J60">
        <v>48</v>
      </c>
      <c r="K60" s="5">
        <f t="shared" si="3"/>
        <v>0</v>
      </c>
      <c r="L60">
        <v>0</v>
      </c>
      <c r="M60" s="15">
        <f t="shared" si="4"/>
        <v>0</v>
      </c>
      <c r="O60"/>
    </row>
    <row r="61" spans="1:15" x14ac:dyDescent="0.25">
      <c r="H61" s="4"/>
      <c r="O61"/>
    </row>
    <row r="62" spans="1:15" x14ac:dyDescent="0.25">
      <c r="G62" t="s">
        <v>79</v>
      </c>
      <c r="J62" s="4"/>
      <c r="L62" t="s">
        <v>80</v>
      </c>
      <c r="O62"/>
    </row>
    <row r="63" spans="1:15" x14ac:dyDescent="0.25">
      <c r="G63" t="s">
        <v>81</v>
      </c>
      <c r="J63" s="4"/>
      <c r="O63"/>
    </row>
    <row r="64" spans="1:15" x14ac:dyDescent="0.25">
      <c r="A64" s="16" t="s">
        <v>22</v>
      </c>
      <c r="B64" s="12" t="s">
        <v>30</v>
      </c>
      <c r="G64" s="22" t="s">
        <v>82</v>
      </c>
      <c r="O64"/>
    </row>
    <row r="65" spans="1:15" x14ac:dyDescent="0.25">
      <c r="A65">
        <v>1793</v>
      </c>
      <c r="B65" s="15">
        <v>8.9603353556483994E-2</v>
      </c>
      <c r="H65" s="4"/>
      <c r="O65"/>
    </row>
    <row r="66" spans="1:15" x14ac:dyDescent="0.25">
      <c r="A66">
        <v>1801</v>
      </c>
      <c r="B66" s="15">
        <v>8.3742899996489525E-2</v>
      </c>
      <c r="H66" s="4"/>
      <c r="O66"/>
    </row>
    <row r="67" spans="1:15" x14ac:dyDescent="0.25">
      <c r="A67">
        <v>1811</v>
      </c>
      <c r="B67" s="15">
        <v>8.3250470527774512E-2</v>
      </c>
      <c r="H67" s="4"/>
      <c r="O67"/>
    </row>
    <row r="68" spans="1:15" x14ac:dyDescent="0.25">
      <c r="A68">
        <v>1821</v>
      </c>
      <c r="B68" s="15">
        <v>8.1371235613783677E-2</v>
      </c>
      <c r="H68" s="4"/>
      <c r="O68"/>
    </row>
    <row r="69" spans="1:15" x14ac:dyDescent="0.25">
      <c r="A69">
        <v>1831</v>
      </c>
      <c r="B69" s="15">
        <v>8.1375763163080567E-2</v>
      </c>
      <c r="H69" s="4"/>
      <c r="O69"/>
    </row>
    <row r="70" spans="1:15" x14ac:dyDescent="0.25">
      <c r="A70">
        <v>1841</v>
      </c>
      <c r="B70" s="15">
        <v>7.6275268898777407E-2</v>
      </c>
      <c r="H70" s="4"/>
      <c r="O70"/>
    </row>
    <row r="71" spans="1:15" x14ac:dyDescent="0.25">
      <c r="A71">
        <v>1851</v>
      </c>
      <c r="B71" s="15">
        <v>6.9682632833311789E-2</v>
      </c>
      <c r="H71" s="4"/>
      <c r="O71"/>
    </row>
    <row r="72" spans="1:15" x14ac:dyDescent="0.25">
      <c r="A72">
        <v>1861</v>
      </c>
      <c r="B72" s="15">
        <v>6.2388452202103206E-2</v>
      </c>
      <c r="H72" s="4"/>
      <c r="O72"/>
    </row>
    <row r="73" spans="1:15" x14ac:dyDescent="0.25">
      <c r="A73">
        <v>1872</v>
      </c>
      <c r="B73" s="15">
        <v>0</v>
      </c>
      <c r="H73" s="4"/>
      <c r="O73"/>
    </row>
    <row r="74" spans="1:15" x14ac:dyDescent="0.25">
      <c r="H74" s="4"/>
      <c r="O74"/>
    </row>
    <row r="75" spans="1:15" x14ac:dyDescent="0.25">
      <c r="H75" s="4"/>
      <c r="O75"/>
    </row>
    <row r="76" spans="1:15" x14ac:dyDescent="0.25">
      <c r="I76" s="4"/>
      <c r="O76"/>
    </row>
    <row r="77" spans="1:15" x14ac:dyDescent="0.25">
      <c r="J77" s="4"/>
      <c r="O77"/>
    </row>
    <row r="78" spans="1:15" x14ac:dyDescent="0.25">
      <c r="J78" s="4"/>
      <c r="O78"/>
    </row>
    <row r="79" spans="1:15" x14ac:dyDescent="0.25">
      <c r="J79" s="4"/>
      <c r="O79"/>
    </row>
    <row r="80" spans="1:15" x14ac:dyDescent="0.25">
      <c r="J80" s="4"/>
      <c r="O80"/>
    </row>
    <row r="81" spans="3:15" x14ac:dyDescent="0.25">
      <c r="M81" s="4"/>
      <c r="O81"/>
    </row>
    <row r="82" spans="3:15" x14ac:dyDescent="0.25">
      <c r="M82" s="4"/>
      <c r="O82"/>
    </row>
    <row r="83" spans="3:15" x14ac:dyDescent="0.25">
      <c r="M83" s="4"/>
      <c r="O83"/>
    </row>
    <row r="84" spans="3:15" x14ac:dyDescent="0.25">
      <c r="C84" t="s">
        <v>71</v>
      </c>
    </row>
    <row r="85" spans="3:15" x14ac:dyDescent="0.25">
      <c r="C85" t="s">
        <v>70</v>
      </c>
    </row>
    <row r="88" spans="3:15" x14ac:dyDescent="0.25">
      <c r="C88" t="s">
        <v>77</v>
      </c>
      <c r="I88" t="s">
        <v>72</v>
      </c>
    </row>
    <row r="89" spans="3:15" x14ac:dyDescent="0.25">
      <c r="C89" s="21" t="s">
        <v>78</v>
      </c>
      <c r="I89" t="s">
        <v>73</v>
      </c>
    </row>
    <row r="91" spans="3:15" x14ac:dyDescent="0.25">
      <c r="I91" t="s">
        <v>74</v>
      </c>
    </row>
    <row r="92" spans="3:15" x14ac:dyDescent="0.25">
      <c r="I92" t="s">
        <v>75</v>
      </c>
    </row>
    <row r="93" spans="3:15" x14ac:dyDescent="0.25">
      <c r="I93" t="s">
        <v>76</v>
      </c>
    </row>
  </sheetData>
  <pageMargins left="0.7" right="0.7" top="0.75" bottom="0.75" header="0.3" footer="0.3"/>
  <pageSetup scale="7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at Buffalo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Davenport</dc:creator>
  <cp:lastModifiedBy>John Davenport</cp:lastModifiedBy>
  <cp:lastPrinted>2021-12-02T02:33:33Z</cp:lastPrinted>
  <dcterms:created xsi:type="dcterms:W3CDTF">2021-01-22T20:33:42Z</dcterms:created>
  <dcterms:modified xsi:type="dcterms:W3CDTF">2023-07-28T23:07:19Z</dcterms:modified>
</cp:coreProperties>
</file>